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Nas\incorso\LAVORI\GENOVA\LICEO KING_Città Metropolitana\PROGETTO DEFINITIVO\QE\"/>
    </mc:Choice>
  </mc:AlternateContent>
  <xr:revisionPtr revIDLastSave="0" documentId="13_ncr:1_{E54FC887-0B88-43A6-98CB-EBFDBF34195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otto 2" sheetId="23" r:id="rId1"/>
  </sheets>
  <externalReferences>
    <externalReference r:id="rId2"/>
  </externalReferences>
  <definedNames>
    <definedName name="__123Graph_D" hidden="1">[1]libr!#REF!</definedName>
    <definedName name="_1" localSheetId="0">#REF!</definedName>
    <definedName name="_1">#REF!</definedName>
    <definedName name="_2" localSheetId="0">#REF!</definedName>
    <definedName name="_2">#REF!</definedName>
    <definedName name="_xlnm.Print_Area" localSheetId="0">'Lotto 2'!$B$3:$E$35</definedName>
    <definedName name="BONIFICA_AMIANTO" localSheetId="0">#REF!</definedName>
    <definedName name="BONIFICA_AMIANTO">#REF!</definedName>
    <definedName name="CEMENTO_ARMATO" localSheetId="0">#REF!</definedName>
    <definedName name="CEMENTO_ARMATO">#REF!</definedName>
    <definedName name="DEMOLIZIONI" localSheetId="0">#REF!</definedName>
    <definedName name="DEMOLIZIONI">#REF!</definedName>
    <definedName name="IMPERMEABILIZZAZIONI" localSheetId="0">#REF!</definedName>
    <definedName name="IMPERMEABILIZZAZIONI">#REF!</definedName>
    <definedName name="IMPIANTI_ANTINCENDIO" localSheetId="0">#REF!</definedName>
    <definedName name="IMPIANTI_ANTINCENDIO">#REF!</definedName>
    <definedName name="IMPIANTI_ELETTRICI" localSheetId="0">#REF!</definedName>
    <definedName name="IMPIANTI_ELETTRICI">#REF!</definedName>
    <definedName name="IMPIANTI_IGIENICO_SANITARI" localSheetId="0">#REF!</definedName>
    <definedName name="IMPIANTI_IGIENICO_SANITARI">#REF!</definedName>
    <definedName name="IMPIANTI_RISCALDAMENTO" localSheetId="0">#REF!</definedName>
    <definedName name="IMPIANTI_RISCALDAMENTO">#REF!</definedName>
    <definedName name="IMPIANTI_TERMICI" localSheetId="0">#REF!</definedName>
    <definedName name="IMPIANTI_TERMICI">#REF!</definedName>
    <definedName name="Intonaci" localSheetId="0">#REF!</definedName>
    <definedName name="Intonaci">#REF!</definedName>
    <definedName name="NOLEGGI" localSheetId="0">#REF!</definedName>
    <definedName name="NOLEGGI">#REF!</definedName>
    <definedName name="OPERE_IDRAULICA_SANITARI" localSheetId="0">#REF!</definedName>
    <definedName name="OPERE_IDRAULICA_SANITARI">#REF!</definedName>
    <definedName name="OPERE_MURARIE" localSheetId="0">#REF!</definedName>
    <definedName name="OPERE_MURARIE">#REF!</definedName>
    <definedName name="OPERE_STRADALI" localSheetId="0">#REF!</definedName>
    <definedName name="OPERE_STRADALI">#REF!</definedName>
    <definedName name="PAVIMENTI__RIVESTIMENTI" localSheetId="0">#REF!</definedName>
    <definedName name="PAVIMENTI__RIVESTIMENTI">#REF!</definedName>
    <definedName name="SCALA_EMERGENZA" localSheetId="0">#REF!</definedName>
    <definedName name="SCALA_EMERGENZA">#REF!</definedName>
    <definedName name="SERRAMENTI___OPERE_IN_FERRO" localSheetId="0">#REF!</definedName>
    <definedName name="SERRAMENTI___OPERE_IN_FERRO">#REF!</definedName>
    <definedName name="TINTEGGIATURE" localSheetId="0">#REF!</definedName>
    <definedName name="TINTEGGIATURE">#REF!</definedName>
    <definedName name="Totale_lavori" localSheetId="0">#REF!</definedName>
    <definedName name="Totale_lavori">#REF!</definedName>
    <definedName name="TRASPORTI" localSheetId="0">#REF!</definedName>
    <definedName name="TRASPORTI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7" i="23" l="1"/>
  <c r="D31" i="23" s="1"/>
  <c r="D30" i="23"/>
  <c r="D9" i="23" l="1"/>
  <c r="D29" i="23" l="1"/>
  <c r="E6" i="23" l="1"/>
  <c r="E9" i="23" s="1"/>
  <c r="E29" i="23" s="1"/>
  <c r="E23" i="23"/>
  <c r="E28" i="23"/>
  <c r="E32" i="23" l="1"/>
  <c r="E31" i="23"/>
  <c r="E33" i="23" s="1"/>
  <c r="D24" i="23"/>
  <c r="D33" i="23" l="1"/>
  <c r="D35" i="23" s="1"/>
  <c r="E35" i="23"/>
</calcChain>
</file>

<file path=xl/sharedStrings.xml><?xml version="1.0" encoding="utf-8"?>
<sst xmlns="http://schemas.openxmlformats.org/spreadsheetml/2006/main" count="38" uniqueCount="38">
  <si>
    <t>IMPORTO LAVORI</t>
  </si>
  <si>
    <t>a)</t>
  </si>
  <si>
    <t>b)</t>
  </si>
  <si>
    <t>Importo oneri per la sicurezza  (non soggetto a ribasso d'asta)</t>
  </si>
  <si>
    <t>TOTALE LAVORI    (IVA esclusa)</t>
  </si>
  <si>
    <t>c)  SOMME A DISPOSIZIONE DELLA STAZIONE APPALTANTE</t>
  </si>
  <si>
    <t>1bis</t>
  </si>
  <si>
    <t xml:space="preserve">Servizi </t>
  </si>
  <si>
    <t>1 ter</t>
  </si>
  <si>
    <t>Forniture</t>
  </si>
  <si>
    <t>Rilievi, accertamenti e indagini</t>
  </si>
  <si>
    <t>Allacciamenti a pubblici servizi</t>
  </si>
  <si>
    <t>Imprevisti</t>
  </si>
  <si>
    <t>4bis</t>
  </si>
  <si>
    <t>Accantonamento per fondo accordi bonari</t>
  </si>
  <si>
    <t>Acquisizione o espropriazione aree o immobili</t>
  </si>
  <si>
    <t>Accantonamento di cui all’art. 106 c.1 D.Lgs. 50/16</t>
  </si>
  <si>
    <t>Spese per attività di consulenza o di supporto</t>
  </si>
  <si>
    <t>Spese per commissione giudicatrici</t>
  </si>
  <si>
    <t>Spese per pubblicità e, ove previsto, per opere artistiche</t>
  </si>
  <si>
    <t>Spese per collaudo tecnico-amministrativo, collaudo statico ed altri eventuali collaudi specialistici, accertamenti di laboratorio e verifiche tecniche</t>
  </si>
  <si>
    <t>I.V.A. 22%ed eventuali altre imposte su altre voci</t>
  </si>
  <si>
    <t>TOTALE SOMME A DISPOSIZIONE</t>
  </si>
  <si>
    <t>IMPORTO TOTALE PROGETTO</t>
  </si>
  <si>
    <t>Spese tecniche relative all'esecuzione delle opere</t>
  </si>
  <si>
    <t>Importo esecuzione lavori  al netto degli oneri di sicurezza (soggetto a ribasso)</t>
  </si>
  <si>
    <t>Spese tecniche relative a: progettazione, attività preliminari e di supporto, coordinamento sicurezza in fase di progettazione, conferenze di servizi,  direzione lavori, coordinamento sicurezza in fase di esecuzione, così suddivise:</t>
  </si>
  <si>
    <t>Spese per incentivi (art. 113 c.2 D.Lgs. 50/2016)</t>
  </si>
  <si>
    <t>QE Progetto</t>
  </si>
  <si>
    <t>QE modificato</t>
  </si>
  <si>
    <t>Altre somme: arrotondamenti</t>
  </si>
  <si>
    <t xml:space="preserve">Spese progettazione definitiva </t>
  </si>
  <si>
    <t>I.V.A.22%  ed eventuali altre imposte sui lavori</t>
  </si>
  <si>
    <t>c)</t>
  </si>
  <si>
    <t>Importo oneri per progettazione esecutiva (soggetto a ribasso)</t>
  </si>
  <si>
    <t xml:space="preserve">Imposta 4%  per oneri previdenziali su incarichi professionali </t>
  </si>
  <si>
    <t>Lavori esclusi dall’appalto: interventi su soffitti</t>
  </si>
  <si>
    <t>QUADRO ECONOMICO LAS.21.00004                                   VIA STURLA 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</si>
</sst>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_-&quot;€&quot;\ * #,##0.00_-;\-&quot;€&quot;\ * #,##0.00_-;_-&quot;€&quot;\ * &quot;-&quot;??_-;_-@_-"/>
    <numFmt numFmtId="166" formatCode="_-&quot;L.&quot;\ * #,##0.00_-;\-&quot;L.&quot;\ * #,##0.00_-;_-&quot;L.&quot;\ * &quot;-&quot;??_-;_-@_-"/>
    <numFmt numFmtId="167" formatCode="&quot;L.&quot;\ #,##0;[Red]\-&quot;L.&quot;\ #,##0"/>
    <numFmt numFmtId="168" formatCode="0.000%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name val="Univers Condensed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rgb="FF000000"/>
      <name val="Times New Roman"/>
      <family val="1"/>
    </font>
    <font>
      <sz val="10"/>
      <name val="Times New Roman"/>
      <family val="1"/>
    </font>
    <font>
      <b/>
      <sz val="12"/>
      <name val="Arial"/>
      <family val="2"/>
    </font>
    <font>
      <b/>
      <sz val="10"/>
      <name val="Times New Roman"/>
      <family val="1"/>
    </font>
    <font>
      <sz val="10"/>
      <name val="MS Sans Serif"/>
      <family val="2"/>
    </font>
    <font>
      <b/>
      <sz val="11"/>
      <name val="Arial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hair">
        <color auto="1"/>
      </bottom>
      <diagonal/>
    </border>
    <border>
      <left/>
      <right style="medium">
        <color indexed="64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/>
      <diagonal/>
    </border>
    <border>
      <left style="medium">
        <color indexed="64"/>
      </left>
      <right style="hair">
        <color auto="1"/>
      </right>
      <top/>
      <bottom/>
      <diagonal/>
    </border>
    <border>
      <left style="medium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thin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 style="hair">
        <color auto="1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/>
      <diagonal/>
    </border>
    <border>
      <left style="medium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2">
    <xf numFmtId="0" fontId="0" fillId="0" borderId="0"/>
    <xf numFmtId="166" fontId="2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3" fillId="0" borderId="0"/>
    <xf numFmtId="0" fontId="1" fillId="0" borderId="0"/>
    <xf numFmtId="0" fontId="3" fillId="0" borderId="0"/>
    <xf numFmtId="38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2" fillId="0" borderId="0"/>
    <xf numFmtId="164" fontId="11" fillId="0" borderId="0" applyFont="0" applyFill="0" applyBorder="0" applyAlignment="0" applyProtection="0"/>
  </cellStyleXfs>
  <cellXfs count="53">
    <xf numFmtId="0" fontId="0" fillId="0" borderId="0" xfId="0"/>
    <xf numFmtId="0" fontId="6" fillId="0" borderId="0" xfId="4" applyFont="1" applyBorder="1" applyAlignment="1">
      <alignment horizontal="center" vertical="center" wrapText="1"/>
    </xf>
    <xf numFmtId="0" fontId="6" fillId="0" borderId="0" xfId="4" applyFont="1" applyBorder="1" applyAlignment="1">
      <alignment horizontal="justify" vertical="center" wrapText="1"/>
    </xf>
    <xf numFmtId="4" fontId="6" fillId="0" borderId="0" xfId="4" applyNumberFormat="1" applyFont="1" applyBorder="1" applyAlignment="1">
      <alignment horizontal="center" vertical="center" wrapText="1"/>
    </xf>
    <xf numFmtId="0" fontId="6" fillId="0" borderId="0" xfId="4" applyFont="1" applyFill="1" applyBorder="1" applyAlignment="1">
      <alignment horizontal="center" vertical="center" wrapText="1"/>
    </xf>
    <xf numFmtId="0" fontId="6" fillId="0" borderId="0" xfId="4" applyFont="1" applyFill="1" applyBorder="1" applyAlignment="1">
      <alignment horizontal="justify" vertical="center" wrapText="1"/>
    </xf>
    <xf numFmtId="4" fontId="6" fillId="0" borderId="0" xfId="4" applyNumberFormat="1" applyFont="1" applyFill="1" applyBorder="1" applyAlignment="1">
      <alignment horizontal="center" vertical="center" wrapText="1"/>
    </xf>
    <xf numFmtId="0" fontId="3" fillId="0" borderId="2" xfId="4" applyFont="1" applyFill="1" applyBorder="1" applyAlignment="1">
      <alignment horizontal="left" vertical="center" wrapText="1" indent="1"/>
    </xf>
    <xf numFmtId="0" fontId="3" fillId="0" borderId="6" xfId="6" applyFont="1" applyFill="1" applyBorder="1" applyAlignment="1">
      <alignment horizontal="justify" vertical="center" wrapText="1"/>
    </xf>
    <xf numFmtId="0" fontId="3" fillId="0" borderId="0" xfId="4" applyFont="1" applyFill="1" applyBorder="1" applyAlignment="1">
      <alignment horizontal="center" vertical="center" wrapText="1"/>
    </xf>
    <xf numFmtId="0" fontId="3" fillId="0" borderId="0" xfId="4" applyFont="1" applyFill="1" applyBorder="1" applyAlignment="1">
      <alignment horizontal="justify" vertical="center" wrapText="1"/>
    </xf>
    <xf numFmtId="4" fontId="3" fillId="0" borderId="0" xfId="4" applyNumberFormat="1" applyFont="1" applyFill="1" applyBorder="1" applyAlignment="1">
      <alignment horizontal="center" vertical="center" wrapText="1"/>
    </xf>
    <xf numFmtId="165" fontId="8" fillId="0" borderId="0" xfId="4" applyNumberFormat="1" applyFont="1" applyBorder="1" applyAlignment="1">
      <alignment horizontal="center" vertical="center" wrapText="1"/>
    </xf>
    <xf numFmtId="0" fontId="4" fillId="0" borderId="2" xfId="6" applyFont="1" applyFill="1" applyBorder="1" applyAlignment="1">
      <alignment horizontal="left" vertical="center" wrapText="1" indent="1"/>
    </xf>
    <xf numFmtId="0" fontId="4" fillId="0" borderId="2" xfId="4" applyFont="1" applyFill="1" applyBorder="1" applyAlignment="1">
      <alignment horizontal="left" vertical="center" wrapText="1" indent="1"/>
    </xf>
    <xf numFmtId="0" fontId="3" fillId="0" borderId="8" xfId="4" applyFont="1" applyFill="1" applyBorder="1" applyAlignment="1">
      <alignment horizontal="center" vertical="center" wrapText="1"/>
    </xf>
    <xf numFmtId="0" fontId="3" fillId="0" borderId="0" xfId="6" applyFont="1" applyFill="1" applyBorder="1" applyAlignment="1">
      <alignment horizontal="justify" vertical="center" wrapText="1"/>
    </xf>
    <xf numFmtId="0" fontId="3" fillId="0" borderId="9" xfId="6" applyFont="1" applyFill="1" applyBorder="1" applyAlignment="1">
      <alignment horizontal="justify" vertical="center" wrapText="1"/>
    </xf>
    <xf numFmtId="0" fontId="4" fillId="0" borderId="3" xfId="4" applyFont="1" applyFill="1" applyBorder="1" applyAlignment="1">
      <alignment horizontal="center" vertical="center" wrapText="1"/>
    </xf>
    <xf numFmtId="165" fontId="4" fillId="0" borderId="12" xfId="4" applyNumberFormat="1" applyFont="1" applyFill="1" applyBorder="1" applyAlignment="1">
      <alignment horizontal="center" vertical="center" wrapText="1"/>
    </xf>
    <xf numFmtId="165" fontId="4" fillId="0" borderId="4" xfId="4" applyNumberFormat="1" applyFont="1" applyFill="1" applyBorder="1" applyAlignment="1">
      <alignment horizontal="center" vertical="center" wrapText="1"/>
    </xf>
    <xf numFmtId="165" fontId="4" fillId="4" borderId="16" xfId="4" applyNumberFormat="1" applyFont="1" applyFill="1" applyBorder="1" applyAlignment="1">
      <alignment horizontal="center" vertical="center" wrapText="1"/>
    </xf>
    <xf numFmtId="165" fontId="10" fillId="3" borderId="18" xfId="4" applyNumberFormat="1" applyFont="1" applyFill="1" applyBorder="1" applyAlignment="1">
      <alignment horizontal="center" vertical="center" wrapText="1"/>
    </xf>
    <xf numFmtId="0" fontId="3" fillId="0" borderId="19" xfId="4" applyFont="1" applyFill="1" applyBorder="1" applyAlignment="1">
      <alignment horizontal="center" vertical="center" wrapText="1"/>
    </xf>
    <xf numFmtId="4" fontId="4" fillId="0" borderId="4" xfId="4" applyNumberFormat="1" applyFont="1" applyFill="1" applyBorder="1" applyAlignment="1">
      <alignment horizontal="center" vertical="center" wrapText="1"/>
    </xf>
    <xf numFmtId="0" fontId="3" fillId="0" borderId="3" xfId="4" applyFont="1" applyFill="1" applyBorder="1" applyAlignment="1">
      <alignment horizontal="center" vertical="center"/>
    </xf>
    <xf numFmtId="165" fontId="3" fillId="0" borderId="12" xfId="4" applyNumberFormat="1" applyFont="1" applyFill="1" applyBorder="1" applyAlignment="1">
      <alignment horizontal="center" vertical="center" wrapText="1"/>
    </xf>
    <xf numFmtId="168" fontId="6" fillId="0" borderId="0" xfId="9" applyNumberFormat="1" applyFont="1" applyFill="1" applyBorder="1" applyAlignment="1">
      <alignment horizontal="center" vertical="center" wrapText="1"/>
    </xf>
    <xf numFmtId="0" fontId="4" fillId="0" borderId="13" xfId="4" applyFont="1" applyFill="1" applyBorder="1" applyAlignment="1">
      <alignment horizontal="center" vertical="center" wrapText="1"/>
    </xf>
    <xf numFmtId="0" fontId="4" fillId="3" borderId="11" xfId="6" applyFont="1" applyFill="1" applyBorder="1" applyAlignment="1">
      <alignment horizontal="center" vertical="center" wrapText="1"/>
    </xf>
    <xf numFmtId="165" fontId="4" fillId="0" borderId="22" xfId="4" applyNumberFormat="1" applyFont="1" applyFill="1" applyBorder="1" applyAlignment="1">
      <alignment horizontal="center" vertical="center" wrapText="1"/>
    </xf>
    <xf numFmtId="0" fontId="4" fillId="0" borderId="21" xfId="4" applyFont="1" applyFill="1" applyBorder="1" applyAlignment="1">
      <alignment horizontal="left" vertical="center" wrapText="1" indent="1"/>
    </xf>
    <xf numFmtId="164" fontId="6" fillId="0" borderId="0" xfId="11" applyFont="1" applyBorder="1" applyAlignment="1">
      <alignment horizontal="center" vertical="center" wrapText="1"/>
    </xf>
    <xf numFmtId="44" fontId="6" fillId="0" borderId="0" xfId="4" applyNumberFormat="1" applyFont="1" applyBorder="1" applyAlignment="1">
      <alignment horizontal="center" vertical="center" wrapText="1"/>
    </xf>
    <xf numFmtId="0" fontId="4" fillId="4" borderId="15" xfId="4" applyFont="1" applyFill="1" applyBorder="1" applyAlignment="1">
      <alignment horizontal="center" vertical="center" wrapText="1"/>
    </xf>
    <xf numFmtId="0" fontId="4" fillId="4" borderId="7" xfId="4" applyFont="1" applyFill="1" applyBorder="1" applyAlignment="1">
      <alignment horizontal="center" vertical="center" wrapText="1"/>
    </xf>
    <xf numFmtId="0" fontId="10" fillId="3" borderId="1" xfId="4" applyFont="1" applyFill="1" applyBorder="1" applyAlignment="1">
      <alignment horizontal="center" vertical="center" wrapText="1"/>
    </xf>
    <xf numFmtId="0" fontId="10" fillId="3" borderId="17" xfId="4" applyFont="1" applyFill="1" applyBorder="1" applyAlignment="1">
      <alignment horizontal="center" vertical="center" wrapText="1"/>
    </xf>
    <xf numFmtId="0" fontId="4" fillId="3" borderId="10" xfId="6" applyFont="1" applyFill="1" applyBorder="1" applyAlignment="1">
      <alignment horizontal="left" vertical="center" wrapText="1" indent="1"/>
    </xf>
    <xf numFmtId="0" fontId="4" fillId="3" borderId="20" xfId="6" applyFont="1" applyFill="1" applyBorder="1" applyAlignment="1">
      <alignment horizontal="left" vertical="center" wrapText="1" indent="1"/>
    </xf>
    <xf numFmtId="0" fontId="4" fillId="3" borderId="19" xfId="6" applyFont="1" applyFill="1" applyBorder="1" applyAlignment="1">
      <alignment horizontal="left" vertical="center" wrapText="1" indent="1"/>
    </xf>
    <xf numFmtId="0" fontId="4" fillId="3" borderId="6" xfId="6" applyFont="1" applyFill="1" applyBorder="1" applyAlignment="1">
      <alignment horizontal="left" vertical="center" wrapText="1" indent="1"/>
    </xf>
    <xf numFmtId="0" fontId="3" fillId="0" borderId="13" xfId="4" applyFont="1" applyFill="1" applyBorder="1" applyAlignment="1">
      <alignment horizontal="center" vertical="center"/>
    </xf>
    <xf numFmtId="0" fontId="3" fillId="0" borderId="14" xfId="4" applyFont="1" applyFill="1" applyBorder="1" applyAlignment="1">
      <alignment horizontal="center" vertical="center"/>
    </xf>
    <xf numFmtId="0" fontId="3" fillId="0" borderId="5" xfId="4" applyFont="1" applyFill="1" applyBorder="1" applyAlignment="1">
      <alignment horizontal="center" vertical="center"/>
    </xf>
    <xf numFmtId="0" fontId="4" fillId="0" borderId="23" xfId="4" applyFont="1" applyFill="1" applyBorder="1" applyAlignment="1">
      <alignment horizontal="center" vertical="center" wrapText="1"/>
    </xf>
    <xf numFmtId="164" fontId="6" fillId="0" borderId="9" xfId="11" applyFont="1" applyBorder="1" applyAlignment="1">
      <alignment horizontal="center" vertical="center" wrapText="1"/>
    </xf>
    <xf numFmtId="164" fontId="3" fillId="0" borderId="12" xfId="11" applyFont="1" applyFill="1" applyBorder="1" applyAlignment="1">
      <alignment horizontal="center" vertical="center" wrapText="1"/>
    </xf>
    <xf numFmtId="0" fontId="6" fillId="0" borderId="8" xfId="4" applyFont="1" applyBorder="1" applyAlignment="1">
      <alignment horizontal="center" vertical="center" wrapText="1"/>
    </xf>
    <xf numFmtId="0" fontId="7" fillId="2" borderId="1" xfId="4" applyFont="1" applyFill="1" applyBorder="1" applyAlignment="1">
      <alignment horizontal="center" vertical="center" wrapText="1"/>
    </xf>
    <xf numFmtId="0" fontId="7" fillId="2" borderId="24" xfId="4" applyFont="1" applyFill="1" applyBorder="1" applyAlignment="1">
      <alignment horizontal="center" vertical="center" wrapText="1"/>
    </xf>
    <xf numFmtId="0" fontId="7" fillId="2" borderId="25" xfId="4" applyFont="1" applyFill="1" applyBorder="1" applyAlignment="1">
      <alignment horizontal="center" vertical="center" wrapText="1"/>
    </xf>
    <xf numFmtId="4" fontId="4" fillId="3" borderId="4" xfId="4" applyNumberFormat="1" applyFont="1" applyFill="1" applyBorder="1" applyAlignment="1">
      <alignment horizontal="center" vertical="center" wrapText="1"/>
    </xf>
  </cellXfs>
  <cellStyles count="12">
    <cellStyle name="Euro" xfId="1" xr:uid="{00000000-0005-0000-0000-000000000000}"/>
    <cellStyle name="Migliaia" xfId="11" builtinId="3"/>
    <cellStyle name="Migliaia (0)_C-PAG" xfId="7" xr:uid="{00000000-0005-0000-0000-000002000000}"/>
    <cellStyle name="Migliaia 2" xfId="3" xr:uid="{00000000-0005-0000-0000-000003000000}"/>
    <cellStyle name="Normale" xfId="0" builtinId="0"/>
    <cellStyle name="Normale 2" xfId="2" xr:uid="{00000000-0005-0000-0000-000005000000}"/>
    <cellStyle name="Normale 3" xfId="5" xr:uid="{00000000-0005-0000-0000-000006000000}"/>
    <cellStyle name="Normale 3 3" xfId="10" xr:uid="{00000000-0005-0000-0000-000007000000}"/>
    <cellStyle name="Normale_QUADRO ECONOMICO GENERALE - GestComm" xfId="4" xr:uid="{00000000-0005-0000-0000-000008000000}"/>
    <cellStyle name="Normale_tabelle per capitolato" xfId="6" xr:uid="{00000000-0005-0000-0000-000009000000}"/>
    <cellStyle name="Percentuale" xfId="9" builtinId="5"/>
    <cellStyle name="Valuta (0)_C-PAG" xfId="8" xr:uid="{00000000-0005-0000-0000-00000B000000}"/>
  </cellStyles>
  <dxfs count="0"/>
  <tableStyles count="0" defaultTableStyle="TableStyleMedium2" defaultPivotStyle="PivotStyleLight16"/>
  <colors>
    <mruColors>
      <color rgb="FFE3E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ige.provincia.genova.it/LAVORI/VAR%20032%20Patrimonio%20Diverso%20(Mazzini)/contabilita%20final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ggetto"/>
      <sheetName val="Cartello"/>
      <sheetName val="date"/>
      <sheetName val="Enti inizio"/>
      <sheetName val="inv notifica"/>
      <sheetName val="Enti fine "/>
      <sheetName val="fasc Sf"/>
      <sheetName val="fasc Sf (2)"/>
      <sheetName val="fasc op comp"/>
      <sheetName val="SAV"/>
      <sheetName val="Sfinale"/>
      <sheetName val="stima"/>
      <sheetName val="repilogo"/>
      <sheetName val="fasclibr"/>
      <sheetName val="libr"/>
      <sheetName val="libr op eseguite"/>
      <sheetName val="Lman"/>
      <sheetName val="fascriep"/>
      <sheetName val="RIEPLMAN"/>
      <sheetName val="C-PAG"/>
      <sheetName val="rapporto"/>
      <sheetName val="rapporto fin"/>
      <sheetName val="fattur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M70"/>
  <sheetViews>
    <sheetView tabSelected="1" view="pageBreakPreview" zoomScaleSheetLayoutView="100" workbookViewId="0">
      <selection activeCell="H12" sqref="H12"/>
    </sheetView>
  </sheetViews>
  <sheetFormatPr defaultColWidth="9.140625" defaultRowHeight="12.75" x14ac:dyDescent="0.25"/>
  <cols>
    <col min="1" max="1" width="9.140625" style="1"/>
    <col min="2" max="2" width="6.5703125" style="1" customWidth="1"/>
    <col min="3" max="3" width="83.5703125" style="2" customWidth="1"/>
    <col min="4" max="4" width="26.5703125" style="3" customWidth="1"/>
    <col min="5" max="5" width="21.5703125" style="3" hidden="1" customWidth="1"/>
    <col min="6" max="6" width="21" style="1" customWidth="1"/>
    <col min="7" max="8" width="9.140625" style="1"/>
    <col min="9" max="9" width="10" style="1" bestFit="1" customWidth="1"/>
    <col min="10" max="16384" width="9.140625" style="1"/>
  </cols>
  <sheetData>
    <row r="2" spans="2:6" s="4" customFormat="1" ht="15.6" customHeight="1" thickBot="1" x14ac:dyDescent="0.3">
      <c r="C2" s="5"/>
      <c r="D2" s="6"/>
      <c r="E2" s="27"/>
    </row>
    <row r="3" spans="2:6" ht="31.7" customHeight="1" thickBot="1" x14ac:dyDescent="0.3">
      <c r="B3" s="49" t="s">
        <v>37</v>
      </c>
      <c r="C3" s="50"/>
      <c r="D3" s="50"/>
      <c r="E3" s="51"/>
      <c r="F3" s="48"/>
    </row>
    <row r="4" spans="2:6" ht="9.75" customHeight="1" x14ac:dyDescent="0.25">
      <c r="B4" s="15"/>
      <c r="C4" s="16"/>
      <c r="D4" s="17"/>
      <c r="E4" s="17"/>
    </row>
    <row r="5" spans="2:6" ht="31.35" customHeight="1" x14ac:dyDescent="0.25">
      <c r="B5" s="38" t="s">
        <v>0</v>
      </c>
      <c r="C5" s="39"/>
      <c r="D5" s="29" t="s">
        <v>28</v>
      </c>
      <c r="E5" s="29" t="s">
        <v>29</v>
      </c>
    </row>
    <row r="6" spans="2:6" ht="31.7" customHeight="1" x14ac:dyDescent="0.25">
      <c r="B6" s="18" t="s">
        <v>1</v>
      </c>
      <c r="C6" s="13" t="s">
        <v>25</v>
      </c>
      <c r="D6" s="19">
        <v>639628.77</v>
      </c>
      <c r="E6" s="19" t="e">
        <f>+#REF!</f>
        <v>#REF!</v>
      </c>
    </row>
    <row r="7" spans="2:6" ht="31.7" customHeight="1" x14ac:dyDescent="0.25">
      <c r="B7" s="28" t="s">
        <v>2</v>
      </c>
      <c r="C7" s="14" t="s">
        <v>3</v>
      </c>
      <c r="D7" s="19">
        <v>137769.37</v>
      </c>
      <c r="E7" s="19">
        <v>325758.42</v>
      </c>
    </row>
    <row r="8" spans="2:6" ht="31.7" customHeight="1" x14ac:dyDescent="0.25">
      <c r="B8" s="45" t="s">
        <v>33</v>
      </c>
      <c r="C8" s="31" t="s">
        <v>34</v>
      </c>
      <c r="D8" s="19">
        <v>24602.772413887418</v>
      </c>
      <c r="E8" s="30"/>
    </row>
    <row r="9" spans="2:6" ht="27.6" customHeight="1" x14ac:dyDescent="0.25">
      <c r="B9" s="34" t="s">
        <v>4</v>
      </c>
      <c r="C9" s="35"/>
      <c r="D9" s="21">
        <f>+D8+D7+D6</f>
        <v>802000.91241388745</v>
      </c>
      <c r="E9" s="21" t="e">
        <f>E7+E6</f>
        <v>#REF!</v>
      </c>
    </row>
    <row r="10" spans="2:6" ht="9.75" customHeight="1" x14ac:dyDescent="0.25">
      <c r="B10" s="23"/>
      <c r="C10" s="8"/>
      <c r="D10" s="24"/>
      <c r="E10" s="24"/>
    </row>
    <row r="11" spans="2:6" ht="28.7" customHeight="1" x14ac:dyDescent="0.25">
      <c r="B11" s="40" t="s">
        <v>5</v>
      </c>
      <c r="C11" s="41"/>
      <c r="D11" s="52"/>
      <c r="E11" s="24"/>
    </row>
    <row r="12" spans="2:6" ht="24" customHeight="1" x14ac:dyDescent="0.25">
      <c r="B12" s="25">
        <v>1</v>
      </c>
      <c r="C12" s="7" t="s">
        <v>36</v>
      </c>
      <c r="D12" s="26">
        <v>10000</v>
      </c>
      <c r="E12" s="26">
        <v>19500</v>
      </c>
    </row>
    <row r="13" spans="2:6" ht="24" customHeight="1" x14ac:dyDescent="0.25">
      <c r="B13" s="25" t="s">
        <v>6</v>
      </c>
      <c r="C13" s="7" t="s">
        <v>7</v>
      </c>
      <c r="D13" s="26">
        <v>0</v>
      </c>
      <c r="E13" s="26"/>
    </row>
    <row r="14" spans="2:6" ht="24" customHeight="1" x14ac:dyDescent="0.25">
      <c r="B14" s="25" t="s">
        <v>8</v>
      </c>
      <c r="C14" s="7" t="s">
        <v>9</v>
      </c>
      <c r="D14" s="26">
        <v>0</v>
      </c>
      <c r="E14" s="26"/>
    </row>
    <row r="15" spans="2:6" ht="24" customHeight="1" x14ac:dyDescent="0.25">
      <c r="B15" s="25">
        <v>2</v>
      </c>
      <c r="C15" s="7" t="s">
        <v>10</v>
      </c>
      <c r="D15" s="26">
        <v>0</v>
      </c>
      <c r="E15" s="26"/>
    </row>
    <row r="16" spans="2:6" ht="24" customHeight="1" x14ac:dyDescent="0.25">
      <c r="B16" s="25">
        <v>3</v>
      </c>
      <c r="C16" s="7" t="s">
        <v>11</v>
      </c>
      <c r="D16" s="26">
        <v>0</v>
      </c>
      <c r="E16" s="26">
        <v>14500</v>
      </c>
    </row>
    <row r="17" spans="2:13" ht="24" customHeight="1" x14ac:dyDescent="0.25">
      <c r="B17" s="25">
        <v>4</v>
      </c>
      <c r="C17" s="7" t="s">
        <v>12</v>
      </c>
      <c r="D17" s="26">
        <f>3796.63-27</f>
        <v>3769.63</v>
      </c>
      <c r="E17" s="26">
        <v>0</v>
      </c>
    </row>
    <row r="18" spans="2:13" ht="24" customHeight="1" x14ac:dyDescent="0.25">
      <c r="B18" s="25" t="s">
        <v>13</v>
      </c>
      <c r="C18" s="7" t="s">
        <v>14</v>
      </c>
      <c r="D18" s="26">
        <v>0</v>
      </c>
      <c r="E18" s="26"/>
    </row>
    <row r="19" spans="2:13" ht="24" customHeight="1" x14ac:dyDescent="0.25">
      <c r="B19" s="25">
        <v>5</v>
      </c>
      <c r="C19" s="7" t="s">
        <v>15</v>
      </c>
      <c r="D19" s="26">
        <v>0</v>
      </c>
      <c r="E19" s="26"/>
    </row>
    <row r="20" spans="2:13" ht="24" customHeight="1" x14ac:dyDescent="0.25">
      <c r="B20" s="25">
        <v>6</v>
      </c>
      <c r="C20" s="7" t="s">
        <v>16</v>
      </c>
      <c r="D20" s="26">
        <v>0</v>
      </c>
      <c r="E20" s="26"/>
    </row>
    <row r="21" spans="2:13" ht="47.45" customHeight="1" x14ac:dyDescent="0.25">
      <c r="B21" s="42">
        <v>7</v>
      </c>
      <c r="C21" s="7" t="s">
        <v>26</v>
      </c>
      <c r="D21" s="26">
        <v>0</v>
      </c>
      <c r="E21" s="26"/>
    </row>
    <row r="22" spans="2:13" ht="25.7" customHeight="1" x14ac:dyDescent="0.25">
      <c r="B22" s="43"/>
      <c r="C22" s="7" t="s">
        <v>31</v>
      </c>
      <c r="D22" s="26">
        <v>30753.53</v>
      </c>
      <c r="E22" s="26">
        <v>59425.49</v>
      </c>
      <c r="F22" s="12"/>
      <c r="G22" s="12"/>
      <c r="H22" s="12"/>
    </row>
    <row r="23" spans="2:13" ht="25.7" customHeight="1" x14ac:dyDescent="0.25">
      <c r="B23" s="43"/>
      <c r="C23" s="7" t="s">
        <v>24</v>
      </c>
      <c r="D23" s="26">
        <v>0</v>
      </c>
      <c r="E23" s="26">
        <f>36400+6576.38</f>
        <v>42976.38</v>
      </c>
      <c r="F23" s="12"/>
      <c r="G23" s="12"/>
      <c r="H23" s="12"/>
    </row>
    <row r="24" spans="2:13" ht="25.7" customHeight="1" x14ac:dyDescent="0.25">
      <c r="B24" s="44"/>
      <c r="C24" s="7" t="s">
        <v>27</v>
      </c>
      <c r="D24" s="26">
        <f>+D9*0.02</f>
        <v>16040.018248277749</v>
      </c>
      <c r="E24" s="26">
        <v>66946.14</v>
      </c>
      <c r="F24" s="12"/>
      <c r="G24" s="12"/>
      <c r="H24" s="12"/>
    </row>
    <row r="25" spans="2:13" ht="25.5" customHeight="1" x14ac:dyDescent="0.25">
      <c r="B25" s="25">
        <v>8</v>
      </c>
      <c r="C25" s="7" t="s">
        <v>17</v>
      </c>
      <c r="D25" s="26">
        <v>0</v>
      </c>
      <c r="E25" s="26">
        <v>0</v>
      </c>
      <c r="F25" s="12"/>
      <c r="G25" s="12"/>
      <c r="H25" s="12"/>
    </row>
    <row r="26" spans="2:13" ht="25.5" customHeight="1" x14ac:dyDescent="0.25">
      <c r="B26" s="25">
        <v>9</v>
      </c>
      <c r="C26" s="7" t="s">
        <v>18</v>
      </c>
      <c r="D26" s="26"/>
      <c r="E26" s="26"/>
      <c r="F26" s="12"/>
      <c r="G26" s="12"/>
      <c r="H26" s="12"/>
    </row>
    <row r="27" spans="2:13" ht="25.5" customHeight="1" x14ac:dyDescent="0.25">
      <c r="B27" s="25">
        <v>10</v>
      </c>
      <c r="C27" s="7" t="s">
        <v>19</v>
      </c>
      <c r="D27" s="26">
        <v>0</v>
      </c>
      <c r="E27" s="26">
        <v>0</v>
      </c>
      <c r="F27" s="12"/>
      <c r="G27" s="12"/>
      <c r="H27" s="12"/>
    </row>
    <row r="28" spans="2:13" ht="36" customHeight="1" x14ac:dyDescent="0.25">
      <c r="B28" s="25">
        <v>11</v>
      </c>
      <c r="C28" s="7" t="s">
        <v>20</v>
      </c>
      <c r="D28" s="26">
        <v>0</v>
      </c>
      <c r="E28" s="26">
        <f>19645.6</f>
        <v>19645.599999999999</v>
      </c>
      <c r="F28" s="12"/>
      <c r="G28" s="12"/>
      <c r="H28" s="12"/>
    </row>
    <row r="29" spans="2:13" ht="25.5" customHeight="1" x14ac:dyDescent="0.25">
      <c r="B29" s="42">
        <v>12</v>
      </c>
      <c r="C29" s="7" t="s">
        <v>32</v>
      </c>
      <c r="D29" s="26">
        <f>+D9*0.22</f>
        <v>176440.20073105523</v>
      </c>
      <c r="E29" s="26" t="e">
        <f>+(E9+E12+E17)*0.1</f>
        <v>#REF!</v>
      </c>
      <c r="I29" s="33"/>
    </row>
    <row r="30" spans="2:13" ht="25.5" customHeight="1" x14ac:dyDescent="0.25">
      <c r="B30" s="43"/>
      <c r="C30" s="7" t="s">
        <v>35</v>
      </c>
      <c r="D30" s="47">
        <f>+D8*0.04</f>
        <v>984.11089655549677</v>
      </c>
      <c r="E30" s="46"/>
      <c r="F30" s="32"/>
      <c r="G30" s="32"/>
      <c r="H30" s="32"/>
      <c r="I30" s="32"/>
      <c r="J30" s="32"/>
      <c r="K30" s="32"/>
      <c r="L30" s="32"/>
      <c r="M30" s="32"/>
    </row>
    <row r="31" spans="2:13" ht="25.5" customHeight="1" x14ac:dyDescent="0.25">
      <c r="B31" s="43"/>
      <c r="C31" s="7" t="s">
        <v>21</v>
      </c>
      <c r="D31" s="26">
        <f>+(D23+D25+D22+D17+D15+D30+D12)*22/100</f>
        <v>10011.599597242208</v>
      </c>
      <c r="E31" s="26">
        <f>+(E16+E22+E23+E26+E28)*0.22</f>
        <v>30040.4434</v>
      </c>
    </row>
    <row r="32" spans="2:13" s="4" customFormat="1" ht="25.5" customHeight="1" x14ac:dyDescent="0.25">
      <c r="B32" s="25">
        <v>13</v>
      </c>
      <c r="C32" s="7" t="s">
        <v>30</v>
      </c>
      <c r="D32" s="26">
        <v>0</v>
      </c>
      <c r="E32" s="26" t="e">
        <f>#REF!-164934.7</f>
        <v>#REF!</v>
      </c>
    </row>
    <row r="33" spans="2:6" ht="25.5" customHeight="1" x14ac:dyDescent="0.25">
      <c r="B33" s="34" t="s">
        <v>22</v>
      </c>
      <c r="C33" s="35"/>
      <c r="D33" s="21">
        <f>SUM(D12:D32)</f>
        <v>247999.08947313068</v>
      </c>
      <c r="E33" s="21" t="e">
        <f>E31+E29+E28+E24+E23+E22+E16+E12</f>
        <v>#REF!</v>
      </c>
    </row>
    <row r="34" spans="2:6" ht="9.75" customHeight="1" thickBot="1" x14ac:dyDescent="0.3">
      <c r="B34" s="23"/>
      <c r="C34" s="8"/>
      <c r="D34" s="20"/>
      <c r="E34" s="20"/>
    </row>
    <row r="35" spans="2:6" ht="42" customHeight="1" thickBot="1" x14ac:dyDescent="0.3">
      <c r="B35" s="36" t="s">
        <v>23</v>
      </c>
      <c r="C35" s="37"/>
      <c r="D35" s="22">
        <f>+D33+D9</f>
        <v>1050000.0018870181</v>
      </c>
      <c r="E35" s="22" t="e">
        <f>+E33+E32+E9</f>
        <v>#REF!</v>
      </c>
    </row>
    <row r="36" spans="2:6" x14ac:dyDescent="0.25">
      <c r="B36" s="9"/>
      <c r="C36" s="10"/>
      <c r="D36" s="11"/>
      <c r="E36" s="11"/>
      <c r="F36" s="33"/>
    </row>
    <row r="37" spans="2:6" x14ac:dyDescent="0.25">
      <c r="B37" s="4"/>
      <c r="C37" s="5"/>
      <c r="D37" s="6"/>
      <c r="E37" s="6"/>
    </row>
    <row r="38" spans="2:6" x14ac:dyDescent="0.25">
      <c r="B38" s="4"/>
      <c r="C38" s="5"/>
      <c r="D38" s="6"/>
      <c r="E38" s="6"/>
    </row>
    <row r="39" spans="2:6" x14ac:dyDescent="0.25">
      <c r="B39" s="4"/>
      <c r="C39" s="5"/>
      <c r="D39" s="6"/>
      <c r="E39" s="6"/>
    </row>
    <row r="40" spans="2:6" x14ac:dyDescent="0.25">
      <c r="B40" s="4"/>
      <c r="C40" s="5"/>
      <c r="D40" s="6"/>
      <c r="E40" s="6"/>
    </row>
    <row r="41" spans="2:6" x14ac:dyDescent="0.25">
      <c r="B41" s="4"/>
      <c r="C41" s="5"/>
      <c r="D41" s="6"/>
      <c r="E41" s="6"/>
    </row>
    <row r="42" spans="2:6" x14ac:dyDescent="0.25">
      <c r="B42" s="4"/>
      <c r="C42" s="5"/>
      <c r="D42" s="6"/>
      <c r="E42" s="6"/>
    </row>
    <row r="43" spans="2:6" x14ac:dyDescent="0.25">
      <c r="B43" s="4"/>
      <c r="C43" s="5"/>
      <c r="D43" s="6"/>
      <c r="E43" s="6"/>
    </row>
    <row r="44" spans="2:6" x14ac:dyDescent="0.25">
      <c r="B44" s="4"/>
      <c r="C44" s="5"/>
      <c r="D44" s="6"/>
      <c r="E44" s="6"/>
    </row>
    <row r="45" spans="2:6" x14ac:dyDescent="0.25">
      <c r="B45" s="4"/>
      <c r="C45" s="5"/>
      <c r="D45" s="6"/>
      <c r="E45" s="6"/>
    </row>
    <row r="46" spans="2:6" x14ac:dyDescent="0.25">
      <c r="B46" s="4"/>
      <c r="C46" s="5"/>
      <c r="D46" s="6"/>
      <c r="E46" s="6"/>
    </row>
    <row r="47" spans="2:6" x14ac:dyDescent="0.25">
      <c r="B47" s="4"/>
      <c r="C47" s="5"/>
      <c r="D47" s="6"/>
      <c r="E47" s="6"/>
    </row>
    <row r="48" spans="2:6" x14ac:dyDescent="0.25">
      <c r="B48" s="4"/>
      <c r="C48" s="5"/>
      <c r="D48" s="6"/>
      <c r="E48" s="6"/>
    </row>
    <row r="49" spans="2:5" x14ac:dyDescent="0.25">
      <c r="B49" s="4"/>
      <c r="C49" s="5"/>
      <c r="D49" s="6"/>
      <c r="E49" s="6"/>
    </row>
    <row r="50" spans="2:5" x14ac:dyDescent="0.25">
      <c r="B50" s="4"/>
      <c r="C50" s="5"/>
      <c r="D50" s="6"/>
      <c r="E50" s="6"/>
    </row>
    <row r="51" spans="2:5" x14ac:dyDescent="0.25">
      <c r="B51" s="4"/>
      <c r="C51" s="5"/>
      <c r="D51" s="6"/>
      <c r="E51" s="6"/>
    </row>
    <row r="52" spans="2:5" x14ac:dyDescent="0.25">
      <c r="B52" s="4"/>
      <c r="C52" s="5"/>
      <c r="D52" s="6"/>
      <c r="E52" s="6"/>
    </row>
    <row r="53" spans="2:5" x14ac:dyDescent="0.25">
      <c r="B53" s="4"/>
      <c r="C53" s="5"/>
      <c r="D53" s="6"/>
      <c r="E53" s="6"/>
    </row>
    <row r="54" spans="2:5" x14ac:dyDescent="0.25">
      <c r="B54" s="4"/>
      <c r="C54" s="5"/>
      <c r="D54" s="6"/>
      <c r="E54" s="6"/>
    </row>
    <row r="55" spans="2:5" x14ac:dyDescent="0.25">
      <c r="B55" s="4"/>
      <c r="C55" s="5"/>
      <c r="D55" s="6"/>
      <c r="E55" s="6"/>
    </row>
    <row r="56" spans="2:5" x14ac:dyDescent="0.25">
      <c r="B56" s="4"/>
      <c r="C56" s="5"/>
      <c r="D56" s="6"/>
      <c r="E56" s="6"/>
    </row>
    <row r="57" spans="2:5" x14ac:dyDescent="0.25">
      <c r="B57" s="4"/>
      <c r="C57" s="5"/>
      <c r="D57" s="6"/>
      <c r="E57" s="6"/>
    </row>
    <row r="58" spans="2:5" x14ac:dyDescent="0.25">
      <c r="B58" s="4"/>
      <c r="C58" s="5"/>
      <c r="D58" s="6"/>
      <c r="E58" s="6"/>
    </row>
    <row r="59" spans="2:5" x14ac:dyDescent="0.25">
      <c r="B59" s="4"/>
      <c r="C59" s="5"/>
      <c r="D59" s="6"/>
      <c r="E59" s="6"/>
    </row>
    <row r="60" spans="2:5" x14ac:dyDescent="0.25">
      <c r="B60" s="4"/>
      <c r="C60" s="5"/>
      <c r="D60" s="6"/>
      <c r="E60" s="6"/>
    </row>
    <row r="61" spans="2:5" x14ac:dyDescent="0.25">
      <c r="B61" s="4"/>
      <c r="C61" s="5"/>
      <c r="D61" s="6"/>
      <c r="E61" s="6"/>
    </row>
    <row r="62" spans="2:5" x14ac:dyDescent="0.25">
      <c r="B62" s="4"/>
      <c r="C62" s="5"/>
      <c r="D62" s="6"/>
      <c r="E62" s="6"/>
    </row>
    <row r="63" spans="2:5" x14ac:dyDescent="0.25">
      <c r="B63" s="4"/>
      <c r="C63" s="5"/>
      <c r="D63" s="6"/>
      <c r="E63" s="6"/>
    </row>
    <row r="64" spans="2:5" x14ac:dyDescent="0.25">
      <c r="B64" s="4"/>
      <c r="C64" s="5"/>
      <c r="D64" s="6"/>
      <c r="E64" s="6"/>
    </row>
    <row r="65" spans="2:5" x14ac:dyDescent="0.25">
      <c r="B65" s="4"/>
      <c r="C65" s="5"/>
      <c r="D65" s="6"/>
      <c r="E65" s="6"/>
    </row>
    <row r="66" spans="2:5" x14ac:dyDescent="0.25">
      <c r="B66" s="4"/>
      <c r="C66" s="5"/>
      <c r="D66" s="6"/>
      <c r="E66" s="6"/>
    </row>
    <row r="67" spans="2:5" x14ac:dyDescent="0.25">
      <c r="B67" s="4"/>
      <c r="C67" s="5"/>
      <c r="D67" s="6"/>
      <c r="E67" s="6"/>
    </row>
    <row r="68" spans="2:5" x14ac:dyDescent="0.25">
      <c r="B68" s="4"/>
      <c r="C68" s="5"/>
      <c r="D68" s="6"/>
      <c r="E68" s="6"/>
    </row>
    <row r="69" spans="2:5" x14ac:dyDescent="0.25">
      <c r="B69" s="4"/>
      <c r="C69" s="5"/>
      <c r="D69" s="6"/>
      <c r="E69" s="6"/>
    </row>
    <row r="70" spans="2:5" x14ac:dyDescent="0.25">
      <c r="B70" s="4"/>
      <c r="C70" s="5"/>
      <c r="D70" s="6"/>
      <c r="E70" s="6"/>
    </row>
  </sheetData>
  <mergeCells count="8">
    <mergeCell ref="B3:E3"/>
    <mergeCell ref="B33:C33"/>
    <mergeCell ref="B35:C35"/>
    <mergeCell ref="B5:C5"/>
    <mergeCell ref="B9:C9"/>
    <mergeCell ref="B11:C11"/>
    <mergeCell ref="B29:B31"/>
    <mergeCell ref="B21:B24"/>
  </mergeCells>
  <pageMargins left="0.59055118110236227" right="0.39370078740157483" top="0.59055118110236227" bottom="0.78740157480314965" header="0.51181102362204722" footer="0.51181102362204722"/>
  <pageSetup paperSize="9" scale="79" orientation="portrait" r:id="rId1"/>
  <headerFooter alignWithMargins="0">
    <oddFooter>Pagina &amp;P&amp;RQuadro economico LAS.21.00004.xlsx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 2</vt:lpstr>
      <vt:lpstr>'Lotto 2'!Area_stampa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Utente</cp:lastModifiedBy>
  <cp:lastPrinted>2022-07-08T15:57:07Z</cp:lastPrinted>
  <dcterms:created xsi:type="dcterms:W3CDTF">2017-12-05T15:00:28Z</dcterms:created>
  <dcterms:modified xsi:type="dcterms:W3CDTF">2022-07-08T15:57:16Z</dcterms:modified>
</cp:coreProperties>
</file>